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32" authorId="0">
      <text>
        <r>
          <rPr>
            <b/>
            <sz val="10"/>
            <rFont val="Tahoma"/>
            <family val="2"/>
          </rPr>
          <t>作者:</t>
        </r>
        <r>
          <rPr>
            <sz val="10"/>
            <rFont val="Tahoma"/>
            <family val="2"/>
          </rPr>
          <t xml:space="preserve">
商量是否能在校外做</t>
        </r>
      </text>
    </comment>
    <comment ref="G33" authorId="0">
      <text>
        <r>
          <rPr>
            <b/>
            <sz val="8"/>
            <rFont val="Tahoma"/>
            <family val="2"/>
          </rPr>
          <t>作者:</t>
        </r>
        <r>
          <rPr>
            <sz val="8"/>
            <rFont val="Tahoma"/>
            <family val="2"/>
          </rPr>
          <t xml:space="preserve">
给河南</t>
        </r>
      </text>
    </comment>
    <comment ref="K34" authorId="0">
      <text>
        <r>
          <rPr>
            <b/>
            <sz val="8"/>
            <rFont val="Tahoma"/>
            <family val="2"/>
          </rPr>
          <t>作者:</t>
        </r>
        <r>
          <rPr>
            <sz val="8"/>
            <rFont val="Tahoma"/>
            <family val="2"/>
          </rPr>
          <t xml:space="preserve">
distributed</t>
        </r>
      </text>
    </comment>
    <comment ref="L8" authorId="0">
      <text>
        <r>
          <rPr>
            <b/>
            <sz val="8"/>
            <rFont val="Tahoma"/>
            <family val="2"/>
          </rPr>
          <t>作者:</t>
        </r>
        <r>
          <rPr>
            <sz val="8"/>
            <rFont val="Tahoma"/>
            <family val="2"/>
          </rPr>
          <t xml:space="preserve">
按要求增加1000份</t>
        </r>
      </text>
    </comment>
    <comment ref="N8" authorId="0">
      <text>
        <r>
          <rPr>
            <b/>
            <sz val="8"/>
            <rFont val="Tahoma"/>
            <family val="2"/>
          </rPr>
          <t>作者:</t>
        </r>
        <r>
          <rPr>
            <sz val="8"/>
            <rFont val="Tahoma"/>
            <family val="2"/>
          </rPr>
          <t xml:space="preserve">
按要求增加1000份</t>
        </r>
      </text>
    </comment>
    <comment ref="J34" authorId="0">
      <text>
        <r>
          <rPr>
            <b/>
            <sz val="8"/>
            <rFont val="Tahoma"/>
            <family val="2"/>
          </rPr>
          <t>作者:</t>
        </r>
        <r>
          <rPr>
            <sz val="8"/>
            <rFont val="Tahoma"/>
            <family val="2"/>
          </rPr>
          <t xml:space="preserve">
已发</t>
        </r>
      </text>
    </comment>
  </commentList>
</comments>
</file>

<file path=xl/sharedStrings.xml><?xml version="1.0" encoding="utf-8"?>
<sst xmlns="http://schemas.openxmlformats.org/spreadsheetml/2006/main" count="58" uniqueCount="54">
  <si>
    <t>序</t>
  </si>
  <si>
    <t>省级项目管理单位</t>
  </si>
  <si>
    <t>初级</t>
  </si>
  <si>
    <t>中级</t>
  </si>
  <si>
    <t>北京青少年科技活动中心</t>
  </si>
  <si>
    <t>天津市青少年科技中心</t>
  </si>
  <si>
    <t>山西省青少年科技活动中心</t>
  </si>
  <si>
    <t>内蒙古青少年科技中心</t>
  </si>
  <si>
    <t>吉林省青少年科技中心</t>
  </si>
  <si>
    <t>江苏省青少年科技中心</t>
  </si>
  <si>
    <t>河南省青少年科技中心</t>
  </si>
  <si>
    <t>广西青少年科技中心</t>
  </si>
  <si>
    <t>云南省青少年科技中心</t>
  </si>
  <si>
    <t>青海省青少年科技活动中心</t>
  </si>
  <si>
    <t>新疆科协青少年科技中心</t>
  </si>
  <si>
    <t>青岛市青少年科技中心</t>
  </si>
  <si>
    <t>湖北省青少年科技中心</t>
  </si>
  <si>
    <t>甘肃省青少年科技活动中心</t>
  </si>
  <si>
    <t>河北省青少年科技中心</t>
  </si>
  <si>
    <t>湖南省科协青少年科技中心</t>
  </si>
  <si>
    <t>海南省科协青少年部</t>
  </si>
  <si>
    <t>贵州省青少年科技活动中心</t>
  </si>
  <si>
    <t>宁夏科协青少年部</t>
  </si>
  <si>
    <t>重庆市科协普及部</t>
  </si>
  <si>
    <t>模式一小计</t>
  </si>
  <si>
    <t>模式二小计</t>
  </si>
  <si>
    <t>合计</t>
  </si>
  <si>
    <t>模</t>
  </si>
  <si>
    <t>式</t>
  </si>
  <si>
    <t>一</t>
  </si>
  <si>
    <t>二</t>
  </si>
  <si>
    <t xml:space="preserve"> </t>
  </si>
  <si>
    <t xml:space="preserve"> 学生培训任务</t>
  </si>
  <si>
    <t>技能手册</t>
  </si>
  <si>
    <t>证书</t>
  </si>
  <si>
    <t>资源手册</t>
  </si>
  <si>
    <t>总计</t>
  </si>
  <si>
    <t>辽宁青少年科技活动中心</t>
  </si>
  <si>
    <t>福建省青少年科技活动中心</t>
  </si>
  <si>
    <t>成都小博士工作室</t>
  </si>
  <si>
    <t>哈尔滨小博士工作室</t>
  </si>
  <si>
    <t>上海小博士工作室</t>
  </si>
  <si>
    <t>天津小博士工作室</t>
  </si>
  <si>
    <t>黑龙江省科协科普部</t>
  </si>
  <si>
    <t>陕西省科协青少年部</t>
  </si>
  <si>
    <t>安徽省青少年科技活动中心</t>
  </si>
  <si>
    <t>山东省科协科普部</t>
  </si>
  <si>
    <t>技术与社区</t>
  </si>
  <si>
    <t>技术与工作</t>
  </si>
  <si>
    <t>教师用书</t>
  </si>
  <si>
    <t>教师培训证书</t>
  </si>
  <si>
    <t>笔记本</t>
  </si>
  <si>
    <t>教师培训礼物-笔记本带笔</t>
  </si>
  <si>
    <r>
      <t>海报</t>
    </r>
    <r>
      <rPr>
        <b/>
        <sz val="11"/>
        <color indexed="8"/>
        <rFont val="Verdana"/>
        <family val="2"/>
      </rPr>
      <t>(</t>
    </r>
    <r>
      <rPr>
        <b/>
        <sz val="11"/>
        <color indexed="8"/>
        <rFont val="宋体"/>
        <family val="0"/>
      </rPr>
      <t>套</t>
    </r>
    <r>
      <rPr>
        <b/>
        <sz val="11"/>
        <color indexed="8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</si>
</sst>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宋体"/>
      <family val="0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7" fillId="0" borderId="7" xfId="0" applyFont="1" applyBorder="1" applyAlignment="1">
      <alignment/>
    </xf>
    <xf numFmtId="0" fontId="11" fillId="3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B1">
      <pane xSplit="5" ySplit="9" topLeftCell="H25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O33" sqref="O33"/>
    </sheetView>
  </sheetViews>
  <sheetFormatPr defaultColWidth="9.00390625" defaultRowHeight="14.25"/>
  <cols>
    <col min="1" max="1" width="3.25390625" style="4" customWidth="1"/>
    <col min="2" max="2" width="3.75390625" style="4" bestFit="1" customWidth="1"/>
    <col min="3" max="3" width="24.75390625" style="4" customWidth="1"/>
    <col min="4" max="4" width="7.875" style="4" customWidth="1"/>
    <col min="5" max="5" width="7.375" style="4" customWidth="1"/>
    <col min="6" max="7" width="7.00390625" style="4" customWidth="1"/>
    <col min="8" max="8" width="6.875" style="4" customWidth="1"/>
    <col min="9" max="9" width="6.50390625" style="4" customWidth="1"/>
    <col min="10" max="10" width="8.375" style="4" customWidth="1"/>
    <col min="11" max="11" width="5.875" style="4" customWidth="1"/>
    <col min="12" max="12" width="7.75390625" style="4" customWidth="1"/>
    <col min="13" max="13" width="6.625" style="4" customWidth="1"/>
    <col min="14" max="14" width="6.50390625" style="4" customWidth="1"/>
    <col min="15" max="16384" width="9.00390625" style="4" customWidth="1"/>
  </cols>
  <sheetData>
    <row r="1" spans="1:16" ht="14.25" customHeight="1">
      <c r="A1" s="2"/>
      <c r="B1" s="32" t="s">
        <v>0</v>
      </c>
      <c r="C1" s="3" t="s">
        <v>31</v>
      </c>
      <c r="D1" s="25" t="s">
        <v>32</v>
      </c>
      <c r="E1" s="26"/>
      <c r="F1" s="27"/>
      <c r="G1" s="32" t="s">
        <v>47</v>
      </c>
      <c r="H1" s="32" t="s">
        <v>48</v>
      </c>
      <c r="I1" s="32" t="s">
        <v>33</v>
      </c>
      <c r="J1" s="32" t="s">
        <v>50</v>
      </c>
      <c r="K1" s="35" t="s">
        <v>49</v>
      </c>
      <c r="L1" s="35" t="s">
        <v>34</v>
      </c>
      <c r="M1" s="35"/>
      <c r="N1" s="32" t="s">
        <v>35</v>
      </c>
      <c r="O1" s="32" t="s">
        <v>52</v>
      </c>
      <c r="P1" s="34" t="s">
        <v>53</v>
      </c>
    </row>
    <row r="2" spans="1:16" ht="15">
      <c r="A2" s="5"/>
      <c r="B2" s="33"/>
      <c r="C2" s="6" t="s">
        <v>1</v>
      </c>
      <c r="D2" s="6" t="s">
        <v>36</v>
      </c>
      <c r="E2" s="6" t="s">
        <v>2</v>
      </c>
      <c r="F2" s="6" t="s">
        <v>3</v>
      </c>
      <c r="G2" s="33"/>
      <c r="H2" s="33"/>
      <c r="I2" s="33"/>
      <c r="J2" s="33"/>
      <c r="K2" s="36"/>
      <c r="L2" s="6" t="s">
        <v>47</v>
      </c>
      <c r="M2" s="6" t="s">
        <v>48</v>
      </c>
      <c r="N2" s="33"/>
      <c r="O2" s="33" t="s">
        <v>51</v>
      </c>
      <c r="P2" s="33"/>
    </row>
    <row r="3" spans="1:16" ht="15">
      <c r="A3" s="5"/>
      <c r="B3" s="7">
        <v>1</v>
      </c>
      <c r="C3" s="7" t="s">
        <v>4</v>
      </c>
      <c r="D3" s="8">
        <v>2400</v>
      </c>
      <c r="E3" s="8">
        <v>2250</v>
      </c>
      <c r="F3" s="8">
        <v>150</v>
      </c>
      <c r="G3" s="8">
        <v>30</v>
      </c>
      <c r="H3" s="8">
        <v>50</v>
      </c>
      <c r="I3" s="8">
        <v>10</v>
      </c>
      <c r="J3" s="8">
        <f>K3</f>
        <v>45</v>
      </c>
      <c r="K3" s="8">
        <v>45</v>
      </c>
      <c r="L3" s="9">
        <v>2360</v>
      </c>
      <c r="M3" s="9">
        <v>200</v>
      </c>
      <c r="N3" s="9">
        <f>D3*1.05</f>
        <v>2520</v>
      </c>
      <c r="O3" s="9">
        <v>45</v>
      </c>
      <c r="P3" s="9">
        <v>12</v>
      </c>
    </row>
    <row r="4" spans="1:16" ht="15">
      <c r="A4" s="5"/>
      <c r="B4" s="7">
        <v>2</v>
      </c>
      <c r="C4" s="7" t="s">
        <v>5</v>
      </c>
      <c r="D4" s="8">
        <v>2400</v>
      </c>
      <c r="E4" s="8">
        <v>1800</v>
      </c>
      <c r="F4" s="8">
        <v>600</v>
      </c>
      <c r="G4" s="8">
        <f>300+60</f>
        <v>360</v>
      </c>
      <c r="H4" s="8">
        <f>120+50</f>
        <v>170</v>
      </c>
      <c r="I4" s="8">
        <v>100</v>
      </c>
      <c r="J4" s="8">
        <f aca="true" t="shared" si="0" ref="J4:J20">K4</f>
        <v>45</v>
      </c>
      <c r="K4" s="8">
        <v>45</v>
      </c>
      <c r="L4" s="9">
        <v>1990</v>
      </c>
      <c r="M4" s="9">
        <f>F4*1.05</f>
        <v>630</v>
      </c>
      <c r="N4" s="9">
        <f>D4*1.05</f>
        <v>2520</v>
      </c>
      <c r="O4" s="9">
        <v>45</v>
      </c>
      <c r="P4" s="9">
        <v>32</v>
      </c>
    </row>
    <row r="5" spans="1:16" ht="15">
      <c r="A5" s="5" t="s">
        <v>27</v>
      </c>
      <c r="B5" s="7">
        <v>3</v>
      </c>
      <c r="C5" s="7" t="s">
        <v>6</v>
      </c>
      <c r="D5" s="8">
        <v>2400</v>
      </c>
      <c r="E5" s="8">
        <v>2250</v>
      </c>
      <c r="F5" s="8">
        <v>150</v>
      </c>
      <c r="G5" s="8">
        <v>345</v>
      </c>
      <c r="H5" s="8">
        <v>25</v>
      </c>
      <c r="I5" s="8">
        <v>40</v>
      </c>
      <c r="J5" s="8">
        <f t="shared" si="0"/>
        <v>45</v>
      </c>
      <c r="K5" s="8">
        <v>45</v>
      </c>
      <c r="L5" s="9">
        <v>2360</v>
      </c>
      <c r="M5" s="9">
        <v>160</v>
      </c>
      <c r="N5" s="9">
        <f>D5*1.05</f>
        <v>2520</v>
      </c>
      <c r="O5" s="9">
        <v>45</v>
      </c>
      <c r="P5" s="9">
        <v>20</v>
      </c>
    </row>
    <row r="6" spans="1:16" ht="15">
      <c r="A6" s="5" t="s">
        <v>28</v>
      </c>
      <c r="B6" s="7">
        <v>4</v>
      </c>
      <c r="C6" s="7" t="s">
        <v>7</v>
      </c>
      <c r="D6" s="8">
        <v>2400</v>
      </c>
      <c r="E6" s="8">
        <v>2100</v>
      </c>
      <c r="F6" s="8">
        <v>300</v>
      </c>
      <c r="G6" s="8">
        <f>200+200</f>
        <v>400</v>
      </c>
      <c r="H6" s="8">
        <f>50+100</f>
        <v>150</v>
      </c>
      <c r="I6" s="8">
        <v>70</v>
      </c>
      <c r="J6" s="8">
        <f t="shared" si="0"/>
        <v>45</v>
      </c>
      <c r="K6" s="8">
        <v>45</v>
      </c>
      <c r="L6" s="9">
        <v>2200</v>
      </c>
      <c r="M6" s="9">
        <f>F6*1.05</f>
        <v>315</v>
      </c>
      <c r="N6" s="9">
        <f>D6*1.05</f>
        <v>2520</v>
      </c>
      <c r="O6" s="9">
        <v>45</v>
      </c>
      <c r="P6" s="9">
        <v>9</v>
      </c>
    </row>
    <row r="7" spans="1:16" ht="15">
      <c r="A7" s="5" t="s">
        <v>29</v>
      </c>
      <c r="B7" s="7">
        <v>5</v>
      </c>
      <c r="C7" s="7" t="s">
        <v>37</v>
      </c>
      <c r="D7" s="8">
        <v>2400</v>
      </c>
      <c r="E7" s="8">
        <v>2300</v>
      </c>
      <c r="F7" s="8">
        <v>100</v>
      </c>
      <c r="G7" s="8">
        <v>40</v>
      </c>
      <c r="H7" s="8">
        <v>15</v>
      </c>
      <c r="I7" s="8">
        <v>40</v>
      </c>
      <c r="J7" s="8">
        <f t="shared" si="0"/>
        <v>45</v>
      </c>
      <c r="K7" s="8">
        <v>45</v>
      </c>
      <c r="L7" s="9">
        <v>2400</v>
      </c>
      <c r="M7" s="9">
        <v>110</v>
      </c>
      <c r="N7" s="9">
        <f>D7*1.05</f>
        <v>2520</v>
      </c>
      <c r="O7" s="9">
        <v>45</v>
      </c>
      <c r="P7" s="9">
        <v>7</v>
      </c>
    </row>
    <row r="8" spans="1:16" ht="15">
      <c r="A8" s="5"/>
      <c r="B8" s="7">
        <v>6</v>
      </c>
      <c r="C8" s="7" t="s">
        <v>8</v>
      </c>
      <c r="D8" s="8">
        <v>2400</v>
      </c>
      <c r="E8" s="8">
        <v>2300</v>
      </c>
      <c r="F8" s="8">
        <v>100</v>
      </c>
      <c r="G8" s="8">
        <v>400</v>
      </c>
      <c r="H8" s="8">
        <v>20</v>
      </c>
      <c r="I8" s="8">
        <v>100</v>
      </c>
      <c r="J8" s="8">
        <f t="shared" si="0"/>
        <v>45</v>
      </c>
      <c r="K8" s="8">
        <v>45</v>
      </c>
      <c r="L8" s="9">
        <v>3400</v>
      </c>
      <c r="M8" s="9">
        <v>110</v>
      </c>
      <c r="N8" s="9">
        <f>D8*1.05+1000</f>
        <v>3520</v>
      </c>
      <c r="O8" s="9">
        <v>45</v>
      </c>
      <c r="P8" s="9">
        <v>31</v>
      </c>
    </row>
    <row r="9" spans="1:16" ht="15">
      <c r="A9" s="5"/>
      <c r="B9" s="7">
        <v>7</v>
      </c>
      <c r="C9" s="7" t="s">
        <v>9</v>
      </c>
      <c r="D9" s="8">
        <v>4800</v>
      </c>
      <c r="E9" s="8">
        <v>4000</v>
      </c>
      <c r="F9" s="8">
        <v>800</v>
      </c>
      <c r="G9" s="8">
        <v>875</v>
      </c>
      <c r="H9" s="8">
        <v>200</v>
      </c>
      <c r="I9" s="8">
        <v>400</v>
      </c>
      <c r="J9" s="8">
        <f t="shared" si="0"/>
        <v>90</v>
      </c>
      <c r="K9" s="8">
        <v>90</v>
      </c>
      <c r="L9" s="9">
        <f aca="true" t="shared" si="1" ref="L9:L16">E9*1.05</f>
        <v>4200</v>
      </c>
      <c r="M9" s="9">
        <f aca="true" t="shared" si="2" ref="M9:M16">F9*1.05</f>
        <v>840</v>
      </c>
      <c r="N9" s="9">
        <f>D9*1.05</f>
        <v>5040</v>
      </c>
      <c r="O9" s="9">
        <v>90</v>
      </c>
      <c r="P9" s="9">
        <v>54</v>
      </c>
    </row>
    <row r="10" spans="1:21" ht="15">
      <c r="A10" s="5"/>
      <c r="B10" s="7">
        <v>8</v>
      </c>
      <c r="C10" s="10" t="s">
        <v>38</v>
      </c>
      <c r="D10" s="11">
        <v>3600</v>
      </c>
      <c r="E10" s="11">
        <v>3000</v>
      </c>
      <c r="F10" s="11">
        <v>600</v>
      </c>
      <c r="G10" s="11">
        <v>320</v>
      </c>
      <c r="H10" s="11">
        <v>50</v>
      </c>
      <c r="I10" s="11">
        <v>100</v>
      </c>
      <c r="J10" s="11">
        <f t="shared" si="0"/>
        <v>70</v>
      </c>
      <c r="K10" s="11">
        <v>70</v>
      </c>
      <c r="L10" s="12">
        <f t="shared" si="1"/>
        <v>3150</v>
      </c>
      <c r="M10" s="12">
        <f t="shared" si="2"/>
        <v>630</v>
      </c>
      <c r="N10" s="12">
        <f>D10*1.05</f>
        <v>3780</v>
      </c>
      <c r="O10" s="12">
        <v>85</v>
      </c>
      <c r="P10" s="12">
        <v>21</v>
      </c>
      <c r="Q10" s="1"/>
      <c r="R10" s="1"/>
      <c r="S10" s="1"/>
      <c r="T10" s="1"/>
      <c r="U10" s="1"/>
    </row>
    <row r="11" spans="1:16" ht="15">
      <c r="A11" s="5"/>
      <c r="B11" s="7">
        <v>9</v>
      </c>
      <c r="C11" s="7" t="s">
        <v>10</v>
      </c>
      <c r="D11" s="8">
        <v>4800</v>
      </c>
      <c r="E11" s="8">
        <v>4000</v>
      </c>
      <c r="F11" s="8">
        <v>800</v>
      </c>
      <c r="G11" s="8">
        <f>100+100</f>
        <v>200</v>
      </c>
      <c r="H11" s="8">
        <v>60</v>
      </c>
      <c r="I11" s="8">
        <v>60</v>
      </c>
      <c r="J11" s="8">
        <f t="shared" si="0"/>
        <v>90</v>
      </c>
      <c r="K11" s="8">
        <v>90</v>
      </c>
      <c r="L11" s="9">
        <f t="shared" si="1"/>
        <v>4200</v>
      </c>
      <c r="M11" s="9">
        <f t="shared" si="2"/>
        <v>840</v>
      </c>
      <c r="N11" s="9">
        <v>5040</v>
      </c>
      <c r="O11" s="9">
        <v>90</v>
      </c>
      <c r="P11" s="9">
        <v>31</v>
      </c>
    </row>
    <row r="12" spans="1:16" ht="15">
      <c r="A12" s="5"/>
      <c r="B12" s="7">
        <v>10</v>
      </c>
      <c r="C12" s="7" t="s">
        <v>11</v>
      </c>
      <c r="D12" s="8">
        <v>4800</v>
      </c>
      <c r="E12" s="8">
        <v>3800</v>
      </c>
      <c r="F12" s="8">
        <v>1000</v>
      </c>
      <c r="G12" s="8">
        <f>500+250</f>
        <v>750</v>
      </c>
      <c r="H12" s="8">
        <f>150+40</f>
        <v>190</v>
      </c>
      <c r="I12" s="8">
        <f>175+5</f>
        <v>180</v>
      </c>
      <c r="J12" s="8">
        <f t="shared" si="0"/>
        <v>90</v>
      </c>
      <c r="K12" s="8">
        <v>90</v>
      </c>
      <c r="L12" s="9">
        <f t="shared" si="1"/>
        <v>3990</v>
      </c>
      <c r="M12" s="9">
        <f t="shared" si="2"/>
        <v>1050</v>
      </c>
      <c r="N12" s="9">
        <f>D12*1.05</f>
        <v>5040</v>
      </c>
      <c r="O12" s="9">
        <v>90</v>
      </c>
      <c r="P12" s="9">
        <v>30</v>
      </c>
    </row>
    <row r="13" spans="1:16" ht="15">
      <c r="A13" s="5"/>
      <c r="B13" s="7">
        <v>11</v>
      </c>
      <c r="C13" s="7" t="s">
        <v>12</v>
      </c>
      <c r="D13" s="8">
        <v>2400</v>
      </c>
      <c r="E13" s="8">
        <v>2000</v>
      </c>
      <c r="F13" s="8">
        <v>400</v>
      </c>
      <c r="G13" s="8">
        <v>175</v>
      </c>
      <c r="H13" s="8">
        <v>25</v>
      </c>
      <c r="I13" s="8">
        <f>45+80</f>
        <v>125</v>
      </c>
      <c r="J13" s="8">
        <f t="shared" si="0"/>
        <v>45</v>
      </c>
      <c r="K13" s="8">
        <v>45</v>
      </c>
      <c r="L13" s="9">
        <f t="shared" si="1"/>
        <v>2100</v>
      </c>
      <c r="M13" s="9">
        <f t="shared" si="2"/>
        <v>420</v>
      </c>
      <c r="N13" s="9">
        <f>D13*1.05</f>
        <v>2520</v>
      </c>
      <c r="O13" s="9">
        <v>45</v>
      </c>
      <c r="P13" s="9">
        <v>19</v>
      </c>
    </row>
    <row r="14" spans="1:16" ht="15">
      <c r="A14" s="5"/>
      <c r="B14" s="7">
        <v>12</v>
      </c>
      <c r="C14" s="7" t="s">
        <v>13</v>
      </c>
      <c r="D14" s="8">
        <v>2400</v>
      </c>
      <c r="E14" s="8">
        <v>2400</v>
      </c>
      <c r="F14" s="8">
        <v>0</v>
      </c>
      <c r="G14" s="8">
        <v>100</v>
      </c>
      <c r="H14" s="8">
        <v>0</v>
      </c>
      <c r="I14" s="8">
        <v>40</v>
      </c>
      <c r="J14" s="8">
        <f t="shared" si="0"/>
        <v>45</v>
      </c>
      <c r="K14" s="8">
        <v>45</v>
      </c>
      <c r="L14" s="9">
        <f t="shared" si="1"/>
        <v>2520</v>
      </c>
      <c r="M14" s="9">
        <f t="shared" si="2"/>
        <v>0</v>
      </c>
      <c r="N14" s="9">
        <f>D14*1.05</f>
        <v>2520</v>
      </c>
      <c r="O14" s="9">
        <v>45</v>
      </c>
      <c r="P14" s="9">
        <v>8</v>
      </c>
    </row>
    <row r="15" spans="1:16" ht="15">
      <c r="A15" s="5"/>
      <c r="B15" s="7">
        <v>13</v>
      </c>
      <c r="C15" s="7" t="s">
        <v>14</v>
      </c>
      <c r="D15" s="8">
        <v>2400</v>
      </c>
      <c r="E15" s="8">
        <v>2200</v>
      </c>
      <c r="F15" s="8">
        <v>200</v>
      </c>
      <c r="G15" s="8">
        <f>80+30</f>
        <v>110</v>
      </c>
      <c r="H15" s="8">
        <f>15+30</f>
        <v>45</v>
      </c>
      <c r="I15" s="8">
        <v>45</v>
      </c>
      <c r="J15" s="8">
        <f t="shared" si="0"/>
        <v>45</v>
      </c>
      <c r="K15" s="8">
        <v>45</v>
      </c>
      <c r="L15" s="9">
        <f t="shared" si="1"/>
        <v>2310</v>
      </c>
      <c r="M15" s="9">
        <f t="shared" si="2"/>
        <v>210</v>
      </c>
      <c r="N15" s="9">
        <f>D15*1.05</f>
        <v>2520</v>
      </c>
      <c r="O15" s="9">
        <v>45</v>
      </c>
      <c r="P15" s="9">
        <v>11</v>
      </c>
    </row>
    <row r="16" spans="1:16" ht="15">
      <c r="A16" s="5"/>
      <c r="B16" s="7">
        <v>14</v>
      </c>
      <c r="C16" s="7" t="s">
        <v>15</v>
      </c>
      <c r="D16" s="8">
        <v>2400</v>
      </c>
      <c r="E16" s="8">
        <v>2000</v>
      </c>
      <c r="F16" s="8">
        <v>400</v>
      </c>
      <c r="G16" s="8">
        <v>80</v>
      </c>
      <c r="H16" s="8">
        <v>40</v>
      </c>
      <c r="I16" s="8">
        <v>100</v>
      </c>
      <c r="J16" s="8">
        <f t="shared" si="0"/>
        <v>45</v>
      </c>
      <c r="K16" s="8">
        <v>45</v>
      </c>
      <c r="L16" s="9">
        <f t="shared" si="1"/>
        <v>2100</v>
      </c>
      <c r="M16" s="9">
        <f t="shared" si="2"/>
        <v>420</v>
      </c>
      <c r="N16" s="9">
        <v>2520</v>
      </c>
      <c r="O16" s="9">
        <v>45</v>
      </c>
      <c r="P16" s="9">
        <v>16</v>
      </c>
    </row>
    <row r="17" spans="1:16" ht="15">
      <c r="A17" s="5"/>
      <c r="B17" s="13">
        <v>15</v>
      </c>
      <c r="C17" s="7" t="s">
        <v>39</v>
      </c>
      <c r="D17" s="8">
        <v>600</v>
      </c>
      <c r="E17" s="8">
        <v>560</v>
      </c>
      <c r="F17" s="8">
        <v>40</v>
      </c>
      <c r="G17" s="8">
        <v>120</v>
      </c>
      <c r="H17" s="8">
        <v>20</v>
      </c>
      <c r="I17" s="8">
        <v>30</v>
      </c>
      <c r="J17" s="8">
        <v>10</v>
      </c>
      <c r="K17" s="8">
        <v>10</v>
      </c>
      <c r="L17" s="9">
        <v>590</v>
      </c>
      <c r="M17" s="9">
        <v>50</v>
      </c>
      <c r="N17" s="9">
        <f>D17*1.05</f>
        <v>630</v>
      </c>
      <c r="O17" s="14">
        <v>80</v>
      </c>
      <c r="P17" s="37">
        <v>1</v>
      </c>
    </row>
    <row r="18" spans="1:16" ht="15">
      <c r="A18" s="5"/>
      <c r="B18" s="13">
        <v>16</v>
      </c>
      <c r="C18" s="7" t="s">
        <v>40</v>
      </c>
      <c r="D18" s="8">
        <v>600</v>
      </c>
      <c r="E18" s="8">
        <v>560</v>
      </c>
      <c r="F18" s="8">
        <v>40</v>
      </c>
      <c r="G18" s="8">
        <v>20</v>
      </c>
      <c r="H18" s="8">
        <v>0</v>
      </c>
      <c r="I18" s="8">
        <v>0</v>
      </c>
      <c r="J18" s="8">
        <v>10</v>
      </c>
      <c r="K18" s="8">
        <v>10</v>
      </c>
      <c r="L18" s="9">
        <v>590</v>
      </c>
      <c r="M18" s="9">
        <v>50</v>
      </c>
      <c r="N18" s="9">
        <f>D18*1.05</f>
        <v>630</v>
      </c>
      <c r="O18" s="14">
        <v>15</v>
      </c>
      <c r="P18" s="37">
        <v>6</v>
      </c>
    </row>
    <row r="19" spans="1:16" ht="15">
      <c r="A19" s="5"/>
      <c r="B19" s="13">
        <v>17</v>
      </c>
      <c r="C19" s="7" t="s">
        <v>41</v>
      </c>
      <c r="D19" s="8">
        <v>3600</v>
      </c>
      <c r="E19" s="8">
        <v>3360</v>
      </c>
      <c r="F19" s="8">
        <v>240</v>
      </c>
      <c r="G19" s="8">
        <v>80</v>
      </c>
      <c r="H19" s="8">
        <v>30</v>
      </c>
      <c r="I19" s="8">
        <v>20</v>
      </c>
      <c r="J19" s="8">
        <v>70</v>
      </c>
      <c r="K19" s="8">
        <v>70</v>
      </c>
      <c r="L19" s="9">
        <v>3500</v>
      </c>
      <c r="M19" s="9">
        <v>260</v>
      </c>
      <c r="N19" s="9">
        <v>3780</v>
      </c>
      <c r="O19" s="14">
        <v>15</v>
      </c>
      <c r="P19" s="37">
        <v>11</v>
      </c>
    </row>
    <row r="20" spans="1:16" ht="15">
      <c r="A20" s="5"/>
      <c r="B20" s="15">
        <v>18</v>
      </c>
      <c r="C20" s="7" t="s">
        <v>42</v>
      </c>
      <c r="D20" s="8">
        <v>1200</v>
      </c>
      <c r="E20" s="8">
        <v>1120</v>
      </c>
      <c r="F20" s="8">
        <v>80</v>
      </c>
      <c r="G20" s="8">
        <v>70</v>
      </c>
      <c r="H20" s="8">
        <v>25</v>
      </c>
      <c r="I20" s="8">
        <v>30</v>
      </c>
      <c r="J20" s="8">
        <v>25</v>
      </c>
      <c r="K20" s="8">
        <v>25</v>
      </c>
      <c r="L20" s="9">
        <v>1180</v>
      </c>
      <c r="M20" s="9">
        <v>90</v>
      </c>
      <c r="N20" s="9">
        <f>D20*1.05</f>
        <v>1260</v>
      </c>
      <c r="O20" s="14">
        <v>40</v>
      </c>
      <c r="P20" s="37">
        <v>2</v>
      </c>
    </row>
    <row r="21" spans="1:16" ht="18.75" customHeight="1">
      <c r="A21" s="16"/>
      <c r="B21" s="28" t="s">
        <v>24</v>
      </c>
      <c r="C21" s="29"/>
      <c r="D21" s="17">
        <f>SUM(D3:D20)</f>
        <v>48000</v>
      </c>
      <c r="E21" s="17">
        <f aca="true" t="shared" si="3" ref="E21:O21">SUM(E3:E20)</f>
        <v>42000</v>
      </c>
      <c r="F21" s="17">
        <f t="shared" si="3"/>
        <v>6000</v>
      </c>
      <c r="G21" s="17">
        <f t="shared" si="3"/>
        <v>4475</v>
      </c>
      <c r="H21" s="17">
        <f t="shared" si="3"/>
        <v>1115</v>
      </c>
      <c r="I21" s="17">
        <f t="shared" si="3"/>
        <v>1490</v>
      </c>
      <c r="J21" s="17">
        <f t="shared" si="3"/>
        <v>905</v>
      </c>
      <c r="K21" s="17">
        <f t="shared" si="3"/>
        <v>905</v>
      </c>
      <c r="L21" s="17">
        <f t="shared" si="3"/>
        <v>45140</v>
      </c>
      <c r="M21" s="17">
        <f t="shared" si="3"/>
        <v>6385</v>
      </c>
      <c r="N21" s="17">
        <f t="shared" si="3"/>
        <v>51400</v>
      </c>
      <c r="O21" s="17">
        <f t="shared" si="3"/>
        <v>955</v>
      </c>
      <c r="P21" s="37">
        <f>SUM(P3:P20)</f>
        <v>321</v>
      </c>
    </row>
    <row r="22" spans="1:16" ht="15">
      <c r="A22" s="18"/>
      <c r="B22" s="19">
        <v>1</v>
      </c>
      <c r="C22" s="7" t="s">
        <v>43</v>
      </c>
      <c r="D22" s="8">
        <v>600</v>
      </c>
      <c r="E22" s="8">
        <v>600</v>
      </c>
      <c r="F22" s="8">
        <v>0</v>
      </c>
      <c r="G22" s="8">
        <v>100</v>
      </c>
      <c r="H22" s="8">
        <v>0</v>
      </c>
      <c r="I22" s="8">
        <v>30</v>
      </c>
      <c r="J22" s="8"/>
      <c r="K22" s="9"/>
      <c r="L22" s="9">
        <v>630</v>
      </c>
      <c r="M22" s="9">
        <v>0</v>
      </c>
      <c r="N22" s="9">
        <v>630</v>
      </c>
      <c r="O22" s="14">
        <v>0</v>
      </c>
      <c r="P22" s="37">
        <v>4</v>
      </c>
    </row>
    <row r="23" spans="1:16" ht="15">
      <c r="A23" s="5"/>
      <c r="B23" s="19">
        <v>2</v>
      </c>
      <c r="C23" s="7" t="s">
        <v>16</v>
      </c>
      <c r="D23" s="8">
        <v>600</v>
      </c>
      <c r="E23" s="8">
        <v>300</v>
      </c>
      <c r="F23" s="8">
        <v>300</v>
      </c>
      <c r="G23" s="8">
        <v>0</v>
      </c>
      <c r="H23" s="8">
        <v>40</v>
      </c>
      <c r="I23" s="8">
        <v>30</v>
      </c>
      <c r="J23" s="8"/>
      <c r="K23" s="9"/>
      <c r="L23" s="9">
        <v>320</v>
      </c>
      <c r="M23" s="9">
        <v>320</v>
      </c>
      <c r="N23" s="9">
        <v>630</v>
      </c>
      <c r="O23" s="14">
        <v>0</v>
      </c>
      <c r="P23" s="37">
        <v>3</v>
      </c>
    </row>
    <row r="24" spans="1:16" ht="15">
      <c r="A24" s="5"/>
      <c r="B24" s="19">
        <v>3</v>
      </c>
      <c r="C24" s="7" t="s">
        <v>44</v>
      </c>
      <c r="D24" s="8">
        <v>600</v>
      </c>
      <c r="E24" s="8">
        <v>600</v>
      </c>
      <c r="F24" s="8">
        <v>0</v>
      </c>
      <c r="G24" s="8">
        <v>100</v>
      </c>
      <c r="H24" s="8">
        <v>0</v>
      </c>
      <c r="I24" s="8">
        <v>30</v>
      </c>
      <c r="J24" s="8"/>
      <c r="K24" s="9"/>
      <c r="L24" s="9">
        <f aca="true" t="shared" si="4" ref="L24:M26">E24*1.05</f>
        <v>630</v>
      </c>
      <c r="M24" s="9">
        <f t="shared" si="4"/>
        <v>0</v>
      </c>
      <c r="N24" s="9">
        <v>630</v>
      </c>
      <c r="O24" s="14">
        <v>0</v>
      </c>
      <c r="P24" s="37">
        <v>1</v>
      </c>
    </row>
    <row r="25" spans="1:16" ht="15">
      <c r="A25" s="5" t="s">
        <v>27</v>
      </c>
      <c r="B25" s="19">
        <v>4</v>
      </c>
      <c r="C25" s="7" t="s">
        <v>17</v>
      </c>
      <c r="D25" s="8">
        <v>600</v>
      </c>
      <c r="E25" s="8">
        <v>600</v>
      </c>
      <c r="F25" s="8">
        <v>0</v>
      </c>
      <c r="G25" s="8">
        <v>30</v>
      </c>
      <c r="H25" s="8">
        <v>0</v>
      </c>
      <c r="I25" s="8">
        <v>30</v>
      </c>
      <c r="J25" s="8"/>
      <c r="K25" s="9"/>
      <c r="L25" s="9">
        <f t="shared" si="4"/>
        <v>630</v>
      </c>
      <c r="M25" s="9">
        <f t="shared" si="4"/>
        <v>0</v>
      </c>
      <c r="N25" s="9">
        <v>630</v>
      </c>
      <c r="O25" s="14">
        <v>0</v>
      </c>
      <c r="P25" s="37">
        <v>4</v>
      </c>
    </row>
    <row r="26" spans="1:16" ht="15">
      <c r="A26" s="5" t="s">
        <v>28</v>
      </c>
      <c r="B26" s="19">
        <v>5</v>
      </c>
      <c r="C26" s="7" t="s">
        <v>18</v>
      </c>
      <c r="D26" s="8">
        <v>600</v>
      </c>
      <c r="E26" s="8">
        <v>600</v>
      </c>
      <c r="F26" s="8">
        <v>0</v>
      </c>
      <c r="G26" s="8">
        <v>25</v>
      </c>
      <c r="H26" s="8">
        <v>0</v>
      </c>
      <c r="I26" s="8">
        <v>10</v>
      </c>
      <c r="J26" s="8"/>
      <c r="K26" s="9"/>
      <c r="L26" s="9">
        <f t="shared" si="4"/>
        <v>630</v>
      </c>
      <c r="M26" s="9">
        <f t="shared" si="4"/>
        <v>0</v>
      </c>
      <c r="N26" s="9">
        <v>630</v>
      </c>
      <c r="O26" s="14">
        <v>0</v>
      </c>
      <c r="P26" s="37">
        <v>3</v>
      </c>
    </row>
    <row r="27" spans="1:16" ht="15">
      <c r="A27" s="5" t="s">
        <v>30</v>
      </c>
      <c r="B27" s="19">
        <v>6</v>
      </c>
      <c r="C27" s="7" t="s">
        <v>45</v>
      </c>
      <c r="D27" s="8">
        <v>600</v>
      </c>
      <c r="E27" s="8">
        <v>500</v>
      </c>
      <c r="F27" s="8">
        <v>100</v>
      </c>
      <c r="G27" s="8">
        <v>90</v>
      </c>
      <c r="H27" s="8">
        <v>30</v>
      </c>
      <c r="I27" s="8">
        <v>10</v>
      </c>
      <c r="J27" s="8"/>
      <c r="K27" s="9"/>
      <c r="L27" s="9">
        <v>530</v>
      </c>
      <c r="M27" s="9">
        <v>110</v>
      </c>
      <c r="N27" s="9">
        <v>630</v>
      </c>
      <c r="O27" s="14">
        <v>0</v>
      </c>
      <c r="P27" s="37">
        <v>3</v>
      </c>
    </row>
    <row r="28" spans="1:16" ht="15">
      <c r="A28" s="5"/>
      <c r="B28" s="19">
        <v>7</v>
      </c>
      <c r="C28" s="7" t="s">
        <v>46</v>
      </c>
      <c r="D28" s="8">
        <v>600</v>
      </c>
      <c r="E28" s="8">
        <v>600</v>
      </c>
      <c r="F28" s="8">
        <v>0</v>
      </c>
      <c r="G28" s="8">
        <v>20</v>
      </c>
      <c r="H28" s="8">
        <v>0</v>
      </c>
      <c r="I28" s="8">
        <v>10</v>
      </c>
      <c r="J28" s="8"/>
      <c r="K28" s="9"/>
      <c r="L28" s="9">
        <f aca="true" t="shared" si="5" ref="L28:M30">E28*1.05</f>
        <v>630</v>
      </c>
      <c r="M28" s="9">
        <f t="shared" si="5"/>
        <v>0</v>
      </c>
      <c r="N28" s="9">
        <v>630</v>
      </c>
      <c r="O28" s="14">
        <v>0</v>
      </c>
      <c r="P28" s="37">
        <v>2</v>
      </c>
    </row>
    <row r="29" spans="1:16" ht="15">
      <c r="A29" s="5"/>
      <c r="B29" s="19">
        <v>8</v>
      </c>
      <c r="C29" s="7" t="s">
        <v>19</v>
      </c>
      <c r="D29" s="8">
        <v>600</v>
      </c>
      <c r="E29" s="8">
        <v>600</v>
      </c>
      <c r="F29" s="8">
        <v>0</v>
      </c>
      <c r="G29" s="8">
        <v>60</v>
      </c>
      <c r="H29" s="8">
        <v>0</v>
      </c>
      <c r="I29" s="8">
        <v>10</v>
      </c>
      <c r="J29" s="8"/>
      <c r="K29" s="9"/>
      <c r="L29" s="9">
        <f t="shared" si="5"/>
        <v>630</v>
      </c>
      <c r="M29" s="9">
        <f t="shared" si="5"/>
        <v>0</v>
      </c>
      <c r="N29" s="9">
        <v>630</v>
      </c>
      <c r="O29" s="14">
        <v>0</v>
      </c>
      <c r="P29" s="37">
        <v>3</v>
      </c>
    </row>
    <row r="30" spans="1:16" ht="15">
      <c r="A30" s="5"/>
      <c r="B30" s="19">
        <v>9</v>
      </c>
      <c r="C30" s="7" t="s">
        <v>20</v>
      </c>
      <c r="D30" s="8">
        <v>600</v>
      </c>
      <c r="E30" s="8">
        <v>600</v>
      </c>
      <c r="F30" s="8">
        <v>0</v>
      </c>
      <c r="G30" s="8">
        <v>100</v>
      </c>
      <c r="H30" s="8">
        <v>0</v>
      </c>
      <c r="I30" s="8">
        <v>10</v>
      </c>
      <c r="J30" s="8"/>
      <c r="K30" s="9"/>
      <c r="L30" s="9">
        <f t="shared" si="5"/>
        <v>630</v>
      </c>
      <c r="M30" s="9">
        <f t="shared" si="5"/>
        <v>0</v>
      </c>
      <c r="N30" s="9">
        <v>630</v>
      </c>
      <c r="O30" s="14">
        <v>0</v>
      </c>
      <c r="P30" s="37">
        <v>3</v>
      </c>
    </row>
    <row r="31" spans="1:16" ht="15">
      <c r="A31" s="5"/>
      <c r="B31" s="19">
        <v>10</v>
      </c>
      <c r="C31" s="7" t="s">
        <v>21</v>
      </c>
      <c r="D31" s="8">
        <v>600</v>
      </c>
      <c r="E31" s="8">
        <v>100</v>
      </c>
      <c r="F31" s="8">
        <v>500</v>
      </c>
      <c r="G31" s="8">
        <v>0</v>
      </c>
      <c r="H31" s="8">
        <v>50</v>
      </c>
      <c r="I31" s="8">
        <v>30</v>
      </c>
      <c r="J31" s="8"/>
      <c r="K31" s="9"/>
      <c r="L31" s="9">
        <v>110</v>
      </c>
      <c r="M31" s="9">
        <v>530</v>
      </c>
      <c r="N31" s="9">
        <v>630</v>
      </c>
      <c r="O31" s="14">
        <v>0</v>
      </c>
      <c r="P31" s="37">
        <v>2</v>
      </c>
    </row>
    <row r="32" spans="1:16" ht="15">
      <c r="A32" s="5"/>
      <c r="B32" s="19">
        <v>11</v>
      </c>
      <c r="C32" s="7" t="s">
        <v>22</v>
      </c>
      <c r="D32" s="8">
        <v>600</v>
      </c>
      <c r="E32" s="8">
        <v>600</v>
      </c>
      <c r="F32" s="8">
        <v>0</v>
      </c>
      <c r="G32" s="8">
        <v>100</v>
      </c>
      <c r="H32" s="8">
        <v>0</v>
      </c>
      <c r="I32" s="8">
        <v>30</v>
      </c>
      <c r="J32" s="8"/>
      <c r="K32" s="9"/>
      <c r="L32" s="9">
        <f>E32*1.05</f>
        <v>630</v>
      </c>
      <c r="M32" s="9">
        <f>F32*1.05</f>
        <v>0</v>
      </c>
      <c r="N32" s="9">
        <v>630</v>
      </c>
      <c r="O32" s="14">
        <v>0</v>
      </c>
      <c r="P32" s="37">
        <v>2</v>
      </c>
    </row>
    <row r="33" spans="1:16" ht="15">
      <c r="A33" s="5"/>
      <c r="B33" s="20">
        <v>12</v>
      </c>
      <c r="C33" s="21" t="s">
        <v>23</v>
      </c>
      <c r="D33" s="22">
        <v>600</v>
      </c>
      <c r="E33" s="22">
        <v>400</v>
      </c>
      <c r="F33" s="22">
        <v>200</v>
      </c>
      <c r="G33" s="8">
        <v>30</v>
      </c>
      <c r="H33" s="8">
        <v>20</v>
      </c>
      <c r="I33" s="8">
        <v>10</v>
      </c>
      <c r="J33" s="8"/>
      <c r="K33" s="9"/>
      <c r="L33" s="9">
        <f>E33*1.05</f>
        <v>420</v>
      </c>
      <c r="M33" s="9">
        <f>F33*1.05</f>
        <v>210</v>
      </c>
      <c r="N33" s="9">
        <v>630</v>
      </c>
      <c r="O33" s="14">
        <v>0</v>
      </c>
      <c r="P33" s="37">
        <v>1</v>
      </c>
    </row>
    <row r="34" spans="1:16" ht="15">
      <c r="A34" s="16"/>
      <c r="B34" s="28" t="s">
        <v>25</v>
      </c>
      <c r="C34" s="29"/>
      <c r="D34" s="23">
        <f>SUM(D22:D33)</f>
        <v>7200</v>
      </c>
      <c r="E34" s="23">
        <f aca="true" t="shared" si="6" ref="E34:O34">SUM(E22:E33)</f>
        <v>6100</v>
      </c>
      <c r="F34" s="23">
        <f t="shared" si="6"/>
        <v>1100</v>
      </c>
      <c r="G34" s="23">
        <f t="shared" si="6"/>
        <v>655</v>
      </c>
      <c r="H34" s="23">
        <f t="shared" si="6"/>
        <v>140</v>
      </c>
      <c r="I34" s="23">
        <f t="shared" si="6"/>
        <v>240</v>
      </c>
      <c r="J34" s="23">
        <v>45</v>
      </c>
      <c r="K34" s="23">
        <v>45</v>
      </c>
      <c r="L34" s="23">
        <f>SUM(L22:L33)</f>
        <v>6420</v>
      </c>
      <c r="M34" s="23">
        <f t="shared" si="6"/>
        <v>1170</v>
      </c>
      <c r="N34" s="23">
        <f t="shared" si="6"/>
        <v>7560</v>
      </c>
      <c r="O34" s="23">
        <f t="shared" si="6"/>
        <v>0</v>
      </c>
      <c r="P34" s="37">
        <f>SUM(P22:P33)</f>
        <v>31</v>
      </c>
    </row>
    <row r="35" spans="1:16" ht="15" thickBot="1">
      <c r="A35" s="30" t="s">
        <v>26</v>
      </c>
      <c r="B35" s="31"/>
      <c r="C35" s="31"/>
      <c r="D35" s="24">
        <f>D34+D21</f>
        <v>55200</v>
      </c>
      <c r="E35" s="24">
        <f aca="true" t="shared" si="7" ref="E35:O35">E34+E21</f>
        <v>48100</v>
      </c>
      <c r="F35" s="24">
        <f t="shared" si="7"/>
        <v>7100</v>
      </c>
      <c r="G35" s="24">
        <f t="shared" si="7"/>
        <v>5130</v>
      </c>
      <c r="H35" s="24">
        <f t="shared" si="7"/>
        <v>1255</v>
      </c>
      <c r="I35" s="24">
        <f t="shared" si="7"/>
        <v>1730</v>
      </c>
      <c r="J35" s="24">
        <f t="shared" si="7"/>
        <v>950</v>
      </c>
      <c r="K35" s="24">
        <f t="shared" si="7"/>
        <v>950</v>
      </c>
      <c r="L35" s="24">
        <f t="shared" si="7"/>
        <v>51560</v>
      </c>
      <c r="M35" s="24">
        <f t="shared" si="7"/>
        <v>7555</v>
      </c>
      <c r="N35" s="24">
        <f t="shared" si="7"/>
        <v>58960</v>
      </c>
      <c r="O35" s="24">
        <f t="shared" si="7"/>
        <v>955</v>
      </c>
      <c r="P35" s="37">
        <v>352</v>
      </c>
    </row>
    <row r="79" ht="14.25"/>
    <row r="80" ht="14.25"/>
    <row r="81" ht="14.25"/>
    <row r="82" ht="14.25"/>
    <row r="83" ht="14.25"/>
  </sheetData>
  <mergeCells count="14">
    <mergeCell ref="O1:O2"/>
    <mergeCell ref="P1:P2"/>
    <mergeCell ref="N1:N2"/>
    <mergeCell ref="K1:K2"/>
    <mergeCell ref="L1:M1"/>
    <mergeCell ref="J1:J2"/>
    <mergeCell ref="G1:G2"/>
    <mergeCell ref="H1:H2"/>
    <mergeCell ref="I1:I2"/>
    <mergeCell ref="D1:F1"/>
    <mergeCell ref="B34:C34"/>
    <mergeCell ref="A35:C35"/>
    <mergeCell ref="B1:B2"/>
    <mergeCell ref="B21:C21"/>
  </mergeCells>
  <printOptions/>
  <pageMargins left="0.5" right="0.31" top="0.33" bottom="0.26" header="0.29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2007-05-15T01:53:16Z</cp:lastPrinted>
  <dcterms:created xsi:type="dcterms:W3CDTF">1996-12-17T01:32:42Z</dcterms:created>
  <dcterms:modified xsi:type="dcterms:W3CDTF">2007-05-15T03:22:55Z</dcterms:modified>
  <cp:category/>
  <cp:version/>
  <cp:contentType/>
  <cp:contentStatus/>
</cp:coreProperties>
</file>